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<sst xmlns="http://schemas.openxmlformats.org/spreadsheetml/2006/main" count="484" uniqueCount="277">
  <si>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</si>
  <si>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</si>
  <si>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</si>
  <si>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</si>
  <si>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</si>
  <si>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</si>
  <si>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</si>
  <si>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</si>
  <si>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</si>
  <si>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</si>
  <si>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</si>
  <si>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</si>
  <si>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</si>
  <si>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</si>
  <si>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</si>
  <si>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</si>
  <si>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</si>
  <si>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</si>
  <si>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</si>
  <si>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</si>
  <si>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</si>
  <si>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</si>
  <si>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</si>
  <si>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</si>
  <si>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</si>
  <si>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</si>
  <si>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</si>
  <si>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</si>
  <si>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</si>
  <si>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</si>
  <si>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</si>
  <si>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</si>
  <si>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</si>
  <si>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</si>
  <si>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</si>
  <si>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</si>
  <si>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</si>
  <si>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</si>
  <si>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</si>
  <si>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</si>
  <si>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</si>
  <si>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</si>
  <si>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</si>
  <si>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</si>
  <si>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</si>
  <si>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</si>
  <si>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</si>
  <si>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</si>
  <si>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</si>
  <si>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</si>
  <si>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</si>
  <si>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</si>
  <si>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</si>
  <si>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</si>
  <si>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</si>
  <si>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</si>
  <si>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</si>
  <si>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</si>
  <si>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</si>
  <si>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</si>
  <si>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</si>
  <si>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</si>
  <si>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</si>
  <si>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</si>
  <si>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</si>
  <si>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</si>
  <si>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</si>
  <si>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</si>
  <si>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</si>
  <si>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</si>
  <si>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</si>
  <si>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</si>
  <si>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</si>
  <si>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</si>
  <si>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</si>
  <si>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</si>
  <si>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</si>
  <si>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</si>
  <si>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</si>
  <si>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</si>
  <si>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</si>
  <si>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</si>
  <si>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</si>
  <si>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</si>
  <si>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</si>
  <si>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</si>
  <si>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</si>
  <si>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</si>
  <si>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</si>
  <si>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</si>
  <si>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</si>
  <si>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</si>
  <si>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</si>
  <si>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</si>
  <si>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</si>
  <si>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</si>
  <si>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</si>
  <si>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</si>
  <si>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</si>
  <si>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</si>
  <si>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</si>
  <si>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</si>
  <si>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</si>
  <si>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</si>
  <si>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</si>
  <si>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</si>
  <si>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</si>
  <si>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</si>
  <si>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</si>
  <si>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</si>
  <si>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</si>
  <si>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</si>
  <si>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</si>
  <si>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</si>
  <si>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</si>
  <si>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</si>
  <si>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</si>
  <si>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</si>
  <si>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</si>
  <si>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</si>
  <si>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</si>
  <si>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</si>
  <si>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</si>
  <si>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</si>
  <si>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</si>
  <si>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</si>
  <si>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</si>
  <si>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</si>
  <si>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</si>
  <si>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</si>
  <si>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</si>
  <si>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</si>
  <si>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</si>
  <si>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</si>
  <si>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</si>
  <si>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</si>
  <si>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</si>
  <si>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</si>
  <si>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</si>
  <si>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</si>
  <si>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</si>
  <si>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</si>
  <si>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</si>
  <si>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</si>
  <si>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</si>
  <si>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</si>
  <si>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</si>
  <si>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</si>
  <si>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</si>
  <si>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</si>
  <si>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</si>
  <si>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</si>
  <si>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</si>
  <si>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</si>
  <si>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</si>
  <si>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</si>
  <si>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</si>
  <si>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</si>
  <si>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</si>
  <si>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</si>
  <si>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</si>
  <si>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</si>
  <si>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</si>
  <si>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</si>
  <si>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</si>
  <si>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</si>
  <si>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</si>
  <si>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</si>
  <si>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</si>
  <si>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</si>
  <si>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</si>
  <si>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</si>
  <si>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</si>
  <si>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</si>
  <si>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</si>
  <si>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</si>
  <si>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</si>
  <si>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</si>
  <si>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</si>
  <si>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</si>
  <si>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</si>
  <si>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</si>
  <si>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</si>
  <si>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</si>
  <si>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</si>
  <si>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</si>
  <si>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</si>
  <si>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</si>
  <si>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</si>
  <si>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</si>
  <si>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</si>
  <si>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</si>
  <si>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</si>
  <si>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</si>
  <si>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</si>
  <si>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</si>
  <si>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</si>
  <si>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</si>
  <si>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</si>
  <si>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</si>
  <si>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</si>
  <si>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</si>
  <si>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</si>
  <si>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</si>
  <si>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</si>
  <si>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</si>
  <si>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</si>
  <si>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</si>
  <si>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</si>
  <si>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</si>
  <si>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</si>
  <si>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</si>
  <si>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</si>
  <si>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</si>
  <si>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</si>
  <si>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</si>
  <si>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</si>
  <si>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</si>
  <si>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</si>
  <si>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</si>
  <si>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</si>
  <si>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</si>
  <si>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</si>
  <si>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</si>
  <si>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</si>
  <si>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</si>
  <si>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</si>
  <si>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</si>
  <si>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</si>
  <si>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</si>
  <si>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</si>
  <si>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</si>
  <si>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</si>
  <si>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</si>
  <si>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</si>
  <si>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</si>
  <si>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</si>
  <si>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</si>
  <si>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</si>
  <si>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</si>
  <si>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</si>
  <si>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</si>
  <si>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</si>
  <si>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</si>
  <si>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</si>
  <si>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</si>
  <si>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</si>
  <si>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</si>
  <si>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</si>
  <si>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</si>
  <si>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</si>
  <si>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</si>
  <si>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</si>
  <si>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</si>
  <si>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</si>
  <si>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</si>
  <si>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</si>
  <si>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</si>
  <si>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</si>
  <si>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</si>
  <si>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</si>
  <si>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</si>
  <si>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</si>
  <si>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</si>
  <si>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Kristlová</t>
  </si>
  <si>
    <t>Záhornacká</t>
  </si>
  <si>
    <t>Kaliuzhna</t>
  </si>
  <si>
    <t>Jendrichovská</t>
  </si>
  <si>
    <t>Čatlošová</t>
  </si>
  <si>
    <t>Virasztoová</t>
  </si>
  <si>
    <t>Plavnická</t>
  </si>
  <si>
    <t>Harčarová</t>
  </si>
  <si>
    <t>Kolesárová</t>
  </si>
  <si>
    <t>BKM Žilina-Budatín</t>
  </si>
  <si>
    <t>1.12.2019</t>
  </si>
  <si>
    <t>Bohucký D.</t>
  </si>
  <si>
    <t>Bujňak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</si>
</sst>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E14" sqref="AE14"/>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262</v>
      </c>
      <c r="E4" s="442"/>
      <c r="F4" s="442"/>
      <c r="G4" s="442"/>
      <c r="H4" s="442"/>
      <c r="I4" s="442"/>
      <c r="J4" s="442"/>
      <c r="K4" s="443"/>
      <c r="L4" s="91" t="s">
        <v>46</v>
      </c>
      <c r="M4" s="441" t="s">
        <v>273</v>
      </c>
      <c r="N4" s="456"/>
      <c r="O4" s="456"/>
      <c r="P4" s="456"/>
      <c r="Q4" s="456"/>
      <c r="R4" s="456"/>
      <c r="S4" s="456"/>
      <c r="T4" s="457"/>
      <c r="U4" s="3"/>
      <c r="V4" s="3"/>
      <c r="W4" s="3"/>
      <c r="X4" s="3"/>
      <c r="Y4" s="3"/>
      <c r="Z4" s="3"/>
      <c r="AA4" s="3"/>
      <c r="AB4" s="13"/>
      <c r="AC4" s="13"/>
    </row>
    <row r="5" spans="1:29" ht="15.75" customHeight="1" thickBot="1">
      <c r="A5" s="16"/>
      <c r="B5" s="11"/>
      <c r="C5" s="24" t="s">
        <v>27</v>
      </c>
      <c r="D5" s="444">
        <v>83</v>
      </c>
      <c r="E5" s="445"/>
      <c r="F5" s="445"/>
      <c r="G5" s="445"/>
      <c r="H5" s="445"/>
      <c r="I5" s="445"/>
      <c r="J5" s="445"/>
      <c r="K5" s="446"/>
      <c r="L5" s="91" t="s">
        <v>46</v>
      </c>
      <c r="M5" s="441">
        <v>32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46</v>
      </c>
      <c r="E7" s="491"/>
      <c r="F7" s="491"/>
      <c r="G7" s="492"/>
      <c r="H7" s="492"/>
      <c r="I7" s="493"/>
      <c r="J7" s="19"/>
      <c r="K7" s="11"/>
      <c r="L7" s="11"/>
      <c r="M7" s="11"/>
      <c r="N7" s="15"/>
      <c r="O7" s="470" t="s">
        <v>37</v>
      </c>
      <c r="P7" s="471"/>
      <c r="Q7" s="471"/>
      <c r="R7" s="471"/>
      <c r="S7" s="471"/>
      <c r="T7" s="471"/>
      <c r="U7" s="471"/>
      <c r="V7" s="472"/>
      <c r="W7" s="96">
        <v>21</v>
      </c>
      <c r="X7" s="97">
        <v>8</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38</v>
      </c>
      <c r="X8" s="99">
        <v>13</v>
      </c>
      <c r="Y8" s="11"/>
      <c r="Z8" s="11"/>
      <c r="AA8" s="11"/>
      <c r="AB8" s="11"/>
      <c r="AC8" s="20"/>
    </row>
    <row r="9" spans="1:29" ht="17.25" customHeight="1">
      <c r="A9" s="16"/>
      <c r="B9" s="504" t="s">
        <v>47</v>
      </c>
      <c r="C9" s="505"/>
      <c r="D9" s="500" t="s">
        <v>259</v>
      </c>
      <c r="E9" s="501"/>
      <c r="F9" s="501"/>
      <c r="G9" s="502"/>
      <c r="H9" s="502"/>
      <c r="I9" s="503"/>
      <c r="J9" s="19"/>
      <c r="K9" s="11"/>
      <c r="L9" s="13"/>
      <c r="M9" s="13"/>
      <c r="N9" s="13"/>
      <c r="O9" s="461" t="s">
        <v>39</v>
      </c>
      <c r="P9" s="462"/>
      <c r="Q9" s="462"/>
      <c r="R9" s="462"/>
      <c r="S9" s="462"/>
      <c r="T9" s="462"/>
      <c r="U9" s="462"/>
      <c r="V9" s="463"/>
      <c r="W9" s="98">
        <v>55</v>
      </c>
      <c r="X9" s="99">
        <v>24</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83</v>
      </c>
      <c r="X10" s="99">
        <v>32</v>
      </c>
      <c r="Y10" s="11"/>
      <c r="Z10" s="11"/>
      <c r="AA10" s="11"/>
      <c r="AB10" s="11"/>
      <c r="AC10" s="20"/>
    </row>
    <row r="11" spans="1:29" ht="15.75" customHeight="1" thickBot="1">
      <c r="A11" s="16"/>
      <c r="B11" s="498" t="s">
        <v>36</v>
      </c>
      <c r="C11" s="499"/>
      <c r="D11" s="458" t="s">
        <v>261</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14</v>
      </c>
      <c r="B16" s="30" t="s">
        <v>50</v>
      </c>
      <c r="C16" s="22" t="s">
        <v>269</v>
      </c>
      <c r="D16" s="62">
        <v>22</v>
      </c>
      <c r="E16" s="38">
        <v>6</v>
      </c>
      <c r="F16" s="39">
        <v>10</v>
      </c>
      <c r="G16" s="104">
        <f>IF(F16&gt;0,E16/F16*100,0)</f>
        <v>60</v>
      </c>
      <c r="H16" s="38">
        <v>0</v>
      </c>
      <c r="I16" s="39">
        <v>1</v>
      </c>
      <c r="J16" s="104">
        <f>IF(I16&gt;0,H16/I16*100,0)</f>
        <v>0</v>
      </c>
      <c r="K16" s="38">
        <v>0</v>
      </c>
      <c r="L16" s="39">
        <v>0</v>
      </c>
      <c r="M16" s="104">
        <f>IF(L16&gt;0,K16/L16*100,0)</f>
        <v>0</v>
      </c>
      <c r="N16" s="77">
        <f aca="true" t="shared" si="0" ref="N16:O19">IF(E16+H16+K16&gt;0,E16+H16+K16,0)</f>
        <v>6</v>
      </c>
      <c r="O16" s="78">
        <f t="shared" si="0"/>
        <v>11</v>
      </c>
      <c r="P16" s="104">
        <f>IF(O16&gt;0,N16/O16*100,0)</f>
        <v>54.54545454545454</v>
      </c>
      <c r="Q16" s="38">
        <v>0</v>
      </c>
      <c r="R16" s="39">
        <v>0</v>
      </c>
      <c r="S16" s="40">
        <f>IF(R16&gt;0,Q16/R16*100,0)</f>
        <v>0</v>
      </c>
      <c r="T16" s="129">
        <f>IF(E16*2+H16*2+K16*3+Q16&gt;0,E16*2+H16*2+K16*3+Q16,0)</f>
        <v>12</v>
      </c>
      <c r="U16" s="54">
        <v>1</v>
      </c>
      <c r="V16" s="54">
        <v>2</v>
      </c>
      <c r="W16" s="54">
        <v>5</v>
      </c>
      <c r="X16" s="54">
        <v>8</v>
      </c>
      <c r="Y16" s="54">
        <v>10</v>
      </c>
      <c r="Z16" s="55">
        <v>1</v>
      </c>
      <c r="AA16" s="56">
        <v>5</v>
      </c>
      <c r="AB16" s="88">
        <v>4</v>
      </c>
      <c r="AC16" s="90">
        <f>IF((V16+W16+X16-AA16-(F16-E16+I16-H16+L16-K16))*0.791+Y16*1.209-(R16-Q16)*0.7088+Z16+T16&lt;&gt;0,(V16+W16+X16-AA16-(F16-E16+I16-H16+L16-K16))*0.791+Y16*1.209-(R16-Q16)*0.7088+Z16+T16,0)</f>
        <v>29.045</v>
      </c>
    </row>
    <row r="17" spans="1:29" ht="15" customHeight="1">
      <c r="A17" s="67">
        <v>5</v>
      </c>
      <c r="B17" s="68" t="s">
        <v>53</v>
      </c>
      <c r="C17" s="69" t="s">
        <v>264</v>
      </c>
      <c r="D17" s="70">
        <v>15</v>
      </c>
      <c r="E17" s="71">
        <v>2</v>
      </c>
      <c r="F17" s="72">
        <v>3</v>
      </c>
      <c r="G17" s="105">
        <f aca="true" t="shared" si="1" ref="G17:G30">IF(F17&gt;0,E17/F17*100,0)</f>
        <v>66.66666666666666</v>
      </c>
      <c r="H17" s="71">
        <v>2</v>
      </c>
      <c r="I17" s="72">
        <v>3</v>
      </c>
      <c r="J17" s="105">
        <f aca="true" t="shared" si="2" ref="J17:J30">IF(I17&gt;0,H17/I17*100,0)</f>
        <v>66.66666666666666</v>
      </c>
      <c r="K17" s="71">
        <v>0</v>
      </c>
      <c r="L17" s="72">
        <v>0</v>
      </c>
      <c r="M17" s="105">
        <f aca="true" t="shared" si="3" ref="M17:M30">IF(L17&gt;0,K17/L17*100,0)</f>
        <v>0</v>
      </c>
      <c r="N17" s="79">
        <f t="shared" si="0"/>
        <v>4</v>
      </c>
      <c r="O17" s="64">
        <f t="shared" si="0"/>
        <v>6</v>
      </c>
      <c r="P17" s="105">
        <f aca="true" t="shared" si="4" ref="P17:P30">IF(O17&gt;0,N17/O17*100,0)</f>
        <v>66.66666666666666</v>
      </c>
      <c r="Q17" s="71">
        <v>0</v>
      </c>
      <c r="R17" s="72">
        <v>0</v>
      </c>
      <c r="S17" s="43">
        <f aca="true" t="shared" si="5" ref="S17:S30">IF(R17&gt;0,Q17/R17*100,0)</f>
        <v>0</v>
      </c>
      <c r="T17" s="141">
        <f aca="true" t="shared" si="6" ref="T17:T30">IF(E17*2+H17*2+K17*3+Q17&gt;0,E17*2+H17*2+K17*3+Q17,0)</f>
        <v>8</v>
      </c>
      <c r="U17" s="73">
        <v>1</v>
      </c>
      <c r="V17" s="73">
        <v>3</v>
      </c>
      <c r="W17" s="73">
        <v>3</v>
      </c>
      <c r="X17" s="73">
        <v>3</v>
      </c>
      <c r="Y17" s="73">
        <v>3</v>
      </c>
      <c r="Z17" s="74">
        <v>0</v>
      </c>
      <c r="AA17" s="75">
        <v>0</v>
      </c>
      <c r="AB17" s="76">
        <v>1</v>
      </c>
      <c r="AC17" s="90">
        <f>IF((V17+W17+X17-AA17-(F17-E17+I17-H17+L17-K17))*0.791+Y17*1.209-(R17-Q17)*0.7088+Z17+T17&lt;&gt;0,(V17+W17+X17-AA17-(F17-E17+I17-H17+L17-K17))*0.791+Y17*1.209-(R17-Q17)*0.7088+Z17+T17,0)</f>
        <v>17.164</v>
      </c>
    </row>
    <row r="18" spans="1:29" ht="15" customHeight="1">
      <c r="A18" s="29">
        <v>8</v>
      </c>
      <c r="B18" s="30" t="s">
        <v>263</v>
      </c>
      <c r="C18" s="22" t="s">
        <v>267</v>
      </c>
      <c r="D18" s="62">
        <v>29</v>
      </c>
      <c r="E18" s="41">
        <v>3</v>
      </c>
      <c r="F18" s="42">
        <v>4</v>
      </c>
      <c r="G18" s="105">
        <f t="shared" si="1"/>
        <v>75</v>
      </c>
      <c r="H18" s="41">
        <v>1</v>
      </c>
      <c r="I18" s="42">
        <v>1</v>
      </c>
      <c r="J18" s="105">
        <f t="shared" si="2"/>
        <v>100</v>
      </c>
      <c r="K18" s="41">
        <v>0</v>
      </c>
      <c r="L18" s="42">
        <v>1</v>
      </c>
      <c r="M18" s="105">
        <f t="shared" si="3"/>
        <v>0</v>
      </c>
      <c r="N18" s="79">
        <f t="shared" si="0"/>
        <v>4</v>
      </c>
      <c r="O18" s="64">
        <f t="shared" si="0"/>
        <v>6</v>
      </c>
      <c r="P18" s="105">
        <f t="shared" si="4"/>
        <v>66.66666666666666</v>
      </c>
      <c r="Q18" s="41">
        <v>0</v>
      </c>
      <c r="R18" s="42">
        <v>1</v>
      </c>
      <c r="S18" s="43">
        <f t="shared" si="5"/>
        <v>0</v>
      </c>
      <c r="T18" s="141">
        <f t="shared" si="6"/>
        <v>8</v>
      </c>
      <c r="U18" s="54">
        <v>2</v>
      </c>
      <c r="V18" s="54">
        <v>0</v>
      </c>
      <c r="W18" s="54">
        <v>3</v>
      </c>
      <c r="X18" s="54">
        <v>1</v>
      </c>
      <c r="Y18" s="54">
        <v>1</v>
      </c>
      <c r="Z18" s="55">
        <v>1</v>
      </c>
      <c r="AA18" s="57">
        <v>2</v>
      </c>
      <c r="AB18" s="61">
        <v>1</v>
      </c>
      <c r="AC18" s="90">
        <f aca="true" t="shared" si="7" ref="AC18:AC30">IF((V18+W18+X18-AA18-(F18-E18+I18-H18+L18-K18))*0.791+Y18*1.209-(R18-Q18)*0.7088+Z18+T18&lt;&gt;0,(V18+W18+X18-AA18-(F18-E18+I18-H18+L18-K18))*0.791+Y18*1.209-(R18-Q18)*0.7088+Z18+T18,0)</f>
        <v>9.5002</v>
      </c>
    </row>
    <row r="19" spans="1:29" ht="15" customHeight="1">
      <c r="A19" s="67">
        <v>10</v>
      </c>
      <c r="B19" s="68" t="s">
        <v>51</v>
      </c>
      <c r="C19" s="69" t="s">
        <v>265</v>
      </c>
      <c r="D19" s="70">
        <v>29</v>
      </c>
      <c r="E19" s="71">
        <v>2</v>
      </c>
      <c r="F19" s="72">
        <v>3</v>
      </c>
      <c r="G19" s="105">
        <f t="shared" si="1"/>
        <v>66.66666666666666</v>
      </c>
      <c r="H19" s="71">
        <v>1</v>
      </c>
      <c r="I19" s="72">
        <v>1</v>
      </c>
      <c r="J19" s="105">
        <f t="shared" si="2"/>
        <v>100</v>
      </c>
      <c r="K19" s="71">
        <v>1</v>
      </c>
      <c r="L19" s="72">
        <v>4</v>
      </c>
      <c r="M19" s="105">
        <f t="shared" si="3"/>
        <v>25</v>
      </c>
      <c r="N19" s="79">
        <f t="shared" si="0"/>
        <v>4</v>
      </c>
      <c r="O19" s="64">
        <f t="shared" si="0"/>
        <v>8</v>
      </c>
      <c r="P19" s="105">
        <f t="shared" si="4"/>
        <v>50</v>
      </c>
      <c r="Q19" s="71">
        <v>1</v>
      </c>
      <c r="R19" s="72">
        <v>1</v>
      </c>
      <c r="S19" s="43">
        <f t="shared" si="5"/>
        <v>100</v>
      </c>
      <c r="T19" s="141">
        <f t="shared" si="6"/>
        <v>10</v>
      </c>
      <c r="U19" s="73">
        <v>2</v>
      </c>
      <c r="V19" s="73">
        <v>1</v>
      </c>
      <c r="W19" s="73">
        <v>2</v>
      </c>
      <c r="X19" s="73">
        <v>1</v>
      </c>
      <c r="Y19" s="73">
        <v>2</v>
      </c>
      <c r="Z19" s="74">
        <v>0</v>
      </c>
      <c r="AA19" s="75">
        <v>3</v>
      </c>
      <c r="AB19" s="76">
        <v>1</v>
      </c>
      <c r="AC19" s="90">
        <f t="shared" si="7"/>
        <v>10.045</v>
      </c>
    </row>
    <row r="20" spans="1:29" ht="15" customHeight="1" thickBot="1">
      <c r="A20" s="31">
        <v>11</v>
      </c>
      <c r="B20" s="32" t="s">
        <v>70</v>
      </c>
      <c r="C20" s="23" t="s">
        <v>266</v>
      </c>
      <c r="D20" s="63">
        <v>20</v>
      </c>
      <c r="E20" s="113">
        <v>5</v>
      </c>
      <c r="F20" s="114">
        <v>6</v>
      </c>
      <c r="G20" s="115">
        <f t="shared" si="1"/>
        <v>83.33333333333334</v>
      </c>
      <c r="H20" s="113">
        <v>0</v>
      </c>
      <c r="I20" s="114">
        <v>0</v>
      </c>
      <c r="J20" s="115">
        <f t="shared" si="2"/>
        <v>0</v>
      </c>
      <c r="K20" s="113">
        <v>4</v>
      </c>
      <c r="L20" s="114">
        <v>5</v>
      </c>
      <c r="M20" s="115">
        <f t="shared" si="3"/>
        <v>80</v>
      </c>
      <c r="N20" s="85">
        <f aca="true" t="shared" si="8" ref="N20:N30">IF(E20+H20+K20&gt;0,E20+H20+K20,0)</f>
        <v>9</v>
      </c>
      <c r="O20" s="86">
        <f aca="true" t="shared" si="9" ref="O20:O30">IF(F20+I20+L20&gt;0,F20+I20+L20,0)</f>
        <v>11</v>
      </c>
      <c r="P20" s="115">
        <f t="shared" si="4"/>
        <v>81.81818181818183</v>
      </c>
      <c r="Q20" s="113">
        <v>1</v>
      </c>
      <c r="R20" s="114">
        <v>1</v>
      </c>
      <c r="S20" s="108">
        <f t="shared" si="5"/>
        <v>100</v>
      </c>
      <c r="T20" s="142">
        <f t="shared" si="6"/>
        <v>23</v>
      </c>
      <c r="U20" s="58">
        <v>1</v>
      </c>
      <c r="V20" s="58">
        <v>3</v>
      </c>
      <c r="W20" s="58">
        <v>1</v>
      </c>
      <c r="X20" s="58">
        <v>1</v>
      </c>
      <c r="Y20" s="58">
        <v>2</v>
      </c>
      <c r="Z20" s="59">
        <v>2</v>
      </c>
      <c r="AA20" s="60">
        <v>3</v>
      </c>
      <c r="AB20" s="89">
        <v>1</v>
      </c>
      <c r="AC20" s="90">
        <f t="shared" si="7"/>
        <v>27.418</v>
      </c>
    </row>
    <row r="21" spans="1:29" ht="15" customHeight="1">
      <c r="A21" s="67">
        <v>13</v>
      </c>
      <c r="B21" s="68" t="s">
        <v>53</v>
      </c>
      <c r="C21" s="69" t="s">
        <v>268</v>
      </c>
      <c r="D21" s="70">
        <v>24</v>
      </c>
      <c r="E21" s="133">
        <v>0</v>
      </c>
      <c r="F21" s="134">
        <v>4</v>
      </c>
      <c r="G21" s="104">
        <f t="shared" si="1"/>
        <v>0</v>
      </c>
      <c r="H21" s="133">
        <v>1</v>
      </c>
      <c r="I21" s="134">
        <v>3</v>
      </c>
      <c r="J21" s="104">
        <f t="shared" si="2"/>
        <v>33.33333333333333</v>
      </c>
      <c r="K21" s="133">
        <v>0</v>
      </c>
      <c r="L21" s="134">
        <v>0</v>
      </c>
      <c r="M21" s="104">
        <f t="shared" si="3"/>
        <v>0</v>
      </c>
      <c r="N21" s="77">
        <f t="shared" si="8"/>
        <v>1</v>
      </c>
      <c r="O21" s="78">
        <f t="shared" si="9"/>
        <v>7</v>
      </c>
      <c r="P21" s="104">
        <f t="shared" si="4"/>
        <v>14.285714285714285</v>
      </c>
      <c r="Q21" s="133">
        <v>0</v>
      </c>
      <c r="R21" s="134">
        <v>0</v>
      </c>
      <c r="S21" s="40">
        <f t="shared" si="5"/>
        <v>0</v>
      </c>
      <c r="T21" s="129">
        <f t="shared" si="6"/>
        <v>2</v>
      </c>
      <c r="U21" s="73">
        <v>0</v>
      </c>
      <c r="V21" s="73">
        <v>0</v>
      </c>
      <c r="W21" s="73">
        <v>5</v>
      </c>
      <c r="X21" s="73">
        <v>1</v>
      </c>
      <c r="Y21" s="73">
        <v>0</v>
      </c>
      <c r="Z21" s="74">
        <v>0</v>
      </c>
      <c r="AA21" s="75">
        <v>1</v>
      </c>
      <c r="AB21" s="76">
        <v>0</v>
      </c>
      <c r="AC21" s="90">
        <f t="shared" si="7"/>
        <v>1.209</v>
      </c>
    </row>
    <row r="22" spans="1:29" ht="15" customHeight="1">
      <c r="A22" s="29">
        <v>16</v>
      </c>
      <c r="B22" s="30" t="s">
        <v>70</v>
      </c>
      <c r="C22" s="22" t="s">
        <v>270</v>
      </c>
      <c r="D22" s="62">
        <v>19</v>
      </c>
      <c r="E22" s="41">
        <v>3</v>
      </c>
      <c r="F22" s="42">
        <v>9</v>
      </c>
      <c r="G22" s="105">
        <f t="shared" si="1"/>
        <v>33.33333333333333</v>
      </c>
      <c r="H22" s="41">
        <v>0</v>
      </c>
      <c r="I22" s="42">
        <v>0</v>
      </c>
      <c r="J22" s="105">
        <f t="shared" si="2"/>
        <v>0</v>
      </c>
      <c r="K22" s="41">
        <v>0</v>
      </c>
      <c r="L22" s="42">
        <v>1</v>
      </c>
      <c r="M22" s="105">
        <f t="shared" si="3"/>
        <v>0</v>
      </c>
      <c r="N22" s="79">
        <f t="shared" si="8"/>
        <v>3</v>
      </c>
      <c r="O22" s="64">
        <f t="shared" si="9"/>
        <v>10</v>
      </c>
      <c r="P22" s="105">
        <f t="shared" si="4"/>
        <v>30</v>
      </c>
      <c r="Q22" s="41">
        <v>0</v>
      </c>
      <c r="R22" s="42">
        <v>0</v>
      </c>
      <c r="S22" s="43">
        <f t="shared" si="5"/>
        <v>0</v>
      </c>
      <c r="T22" s="141">
        <f t="shared" si="6"/>
        <v>6</v>
      </c>
      <c r="U22" s="54">
        <v>2</v>
      </c>
      <c r="V22" s="54">
        <v>2</v>
      </c>
      <c r="W22" s="54">
        <v>1</v>
      </c>
      <c r="X22" s="54">
        <v>3</v>
      </c>
      <c r="Y22" s="54">
        <v>3</v>
      </c>
      <c r="Z22" s="55">
        <v>0</v>
      </c>
      <c r="AA22" s="57">
        <v>2</v>
      </c>
      <c r="AB22" s="61">
        <v>3</v>
      </c>
      <c r="AC22" s="90">
        <f t="shared" si="7"/>
        <v>7.254</v>
      </c>
    </row>
    <row r="23" spans="1:29" ht="15" customHeight="1">
      <c r="A23" s="67">
        <v>17</v>
      </c>
      <c r="B23" s="68" t="s">
        <v>51</v>
      </c>
      <c r="C23" s="69" t="s">
        <v>271</v>
      </c>
      <c r="D23" s="70">
        <v>20</v>
      </c>
      <c r="E23" s="71">
        <v>4</v>
      </c>
      <c r="F23" s="72">
        <v>4</v>
      </c>
      <c r="G23" s="105">
        <f t="shared" si="1"/>
        <v>100</v>
      </c>
      <c r="H23" s="71">
        <v>0</v>
      </c>
      <c r="I23" s="72">
        <v>1</v>
      </c>
      <c r="J23" s="105">
        <f t="shared" si="2"/>
        <v>0</v>
      </c>
      <c r="K23" s="71">
        <v>0</v>
      </c>
      <c r="L23" s="72">
        <v>1</v>
      </c>
      <c r="M23" s="105">
        <f t="shared" si="3"/>
        <v>0</v>
      </c>
      <c r="N23" s="79">
        <f t="shared" si="8"/>
        <v>4</v>
      </c>
      <c r="O23" s="64">
        <f t="shared" si="9"/>
        <v>6</v>
      </c>
      <c r="P23" s="105">
        <f t="shared" si="4"/>
        <v>66.66666666666666</v>
      </c>
      <c r="Q23" s="71">
        <v>4</v>
      </c>
      <c r="R23" s="72">
        <v>4</v>
      </c>
      <c r="S23" s="43">
        <f t="shared" si="5"/>
        <v>100</v>
      </c>
      <c r="T23" s="141">
        <f t="shared" si="6"/>
        <v>12</v>
      </c>
      <c r="U23" s="73">
        <v>3</v>
      </c>
      <c r="V23" s="73">
        <v>1</v>
      </c>
      <c r="W23" s="73">
        <v>4</v>
      </c>
      <c r="X23" s="73">
        <v>2</v>
      </c>
      <c r="Y23" s="73">
        <v>2</v>
      </c>
      <c r="Z23" s="74">
        <v>1</v>
      </c>
      <c r="AA23" s="75">
        <v>2</v>
      </c>
      <c r="AB23" s="76">
        <v>4</v>
      </c>
      <c r="AC23" s="90">
        <f t="shared" si="7"/>
        <v>17.791</v>
      </c>
    </row>
    <row r="24" spans="1:29" ht="15" customHeight="1">
      <c r="A24" s="29">
        <v>18</v>
      </c>
      <c r="B24" s="30" t="s">
        <v>50</v>
      </c>
      <c r="C24" s="22" t="s">
        <v>272</v>
      </c>
      <c r="D24" s="62">
        <v>22</v>
      </c>
      <c r="E24" s="41">
        <v>1</v>
      </c>
      <c r="F24" s="42">
        <v>2</v>
      </c>
      <c r="G24" s="105">
        <f t="shared" si="1"/>
        <v>50</v>
      </c>
      <c r="H24" s="41"/>
      <c r="I24" s="42"/>
      <c r="J24" s="105">
        <f t="shared" si="2"/>
        <v>0</v>
      </c>
      <c r="K24" s="41">
        <v>0</v>
      </c>
      <c r="L24" s="42">
        <v>1</v>
      </c>
      <c r="M24" s="105">
        <f t="shared" si="3"/>
        <v>0</v>
      </c>
      <c r="N24" s="79">
        <f t="shared" si="8"/>
        <v>1</v>
      </c>
      <c r="O24" s="64">
        <f t="shared" si="9"/>
        <v>3</v>
      </c>
      <c r="P24" s="105">
        <f t="shared" si="4"/>
        <v>33.33333333333333</v>
      </c>
      <c r="Q24" s="41">
        <v>0</v>
      </c>
      <c r="R24" s="42">
        <v>0</v>
      </c>
      <c r="S24" s="43">
        <f t="shared" si="5"/>
        <v>0</v>
      </c>
      <c r="T24" s="141">
        <f t="shared" si="6"/>
        <v>2</v>
      </c>
      <c r="U24" s="54">
        <v>1</v>
      </c>
      <c r="V24" s="54">
        <v>1</v>
      </c>
      <c r="W24" s="54">
        <v>3</v>
      </c>
      <c r="X24" s="54">
        <v>1</v>
      </c>
      <c r="Y24" s="54">
        <v>0</v>
      </c>
      <c r="Z24" s="55">
        <v>0</v>
      </c>
      <c r="AA24" s="57">
        <v>3</v>
      </c>
      <c r="AB24" s="61">
        <v>1</v>
      </c>
      <c r="AC24" s="90">
        <f t="shared" si="7"/>
        <v>2</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4</v>
      </c>
      <c r="Y31" s="124" t="s">
        <v>43</v>
      </c>
      <c r="Z31" s="125" t="s">
        <v>43</v>
      </c>
      <c r="AA31" s="126"/>
      <c r="AB31" s="127"/>
      <c r="AC31" s="128"/>
    </row>
    <row r="32" spans="1:29" ht="15" customHeight="1" thickBot="1">
      <c r="A32" s="417" t="s">
        <v>15</v>
      </c>
      <c r="B32" s="418"/>
      <c r="C32" s="419"/>
      <c r="D32" s="237">
        <f>SUM(D16:D30)</f>
        <v>200</v>
      </c>
      <c r="E32" s="36">
        <f>SUM(E16:E31)</f>
        <v>26</v>
      </c>
      <c r="F32" s="37">
        <f>SUM(F16:F31)</f>
        <v>45</v>
      </c>
      <c r="G32" s="80">
        <f>IF(F32&gt;0,E32/F32*100,"")</f>
        <v>57.77777777777777</v>
      </c>
      <c r="H32" s="81">
        <f>SUM(H16:H31)</f>
        <v>5</v>
      </c>
      <c r="I32" s="82">
        <f>SUM(I16:I31)</f>
        <v>10</v>
      </c>
      <c r="J32" s="83">
        <f>IF(I32&gt;0,H32/I32*100,"")</f>
        <v>50</v>
      </c>
      <c r="K32" s="81">
        <f>SUM(K16:K31)</f>
        <v>5</v>
      </c>
      <c r="L32" s="82">
        <f>SUM(L16:L31)</f>
        <v>13</v>
      </c>
      <c r="M32" s="84">
        <f>IF(L32&gt;0,K32/L32*100,"")</f>
        <v>38.46153846153847</v>
      </c>
      <c r="N32" s="81">
        <f>SUM(N16:N31)</f>
        <v>36</v>
      </c>
      <c r="O32" s="82">
        <f>SUM(O16:O31)</f>
        <v>68</v>
      </c>
      <c r="P32" s="87">
        <f>IF(O32&gt;0,N32/O32*100,"")</f>
        <v>52.94117647058824</v>
      </c>
      <c r="Q32" s="81">
        <f>SUM(Q16:Q31)</f>
        <v>6</v>
      </c>
      <c r="R32" s="82">
        <f>SUM(R16:R31)</f>
        <v>7</v>
      </c>
      <c r="S32" s="28">
        <f>IF(R32&gt;0,Q32/R32*100,"")</f>
        <v>85.71428571428571</v>
      </c>
      <c r="T32" s="95">
        <f>SUM(T16:T30)</f>
        <v>83</v>
      </c>
      <c r="U32" s="26">
        <f aca="true" t="shared" si="10" ref="U32:AB32">SUM(U16:U31)</f>
        <v>13</v>
      </c>
      <c r="V32" s="26">
        <f t="shared" si="10"/>
        <v>13</v>
      </c>
      <c r="W32" s="26">
        <f t="shared" si="10"/>
        <v>27</v>
      </c>
      <c r="X32" s="26">
        <f t="shared" si="10"/>
        <v>25</v>
      </c>
      <c r="Y32" s="26">
        <f t="shared" si="10"/>
        <v>23</v>
      </c>
      <c r="Z32" s="26">
        <f t="shared" si="10"/>
        <v>5</v>
      </c>
      <c r="AA32" s="26">
        <f t="shared" si="10"/>
        <v>21</v>
      </c>
      <c r="AB32" s="26">
        <f t="shared" si="10"/>
        <v>16</v>
      </c>
      <c r="AC32" s="94">
        <f>SUM(AC16:AC30)</f>
        <v>121.42620000000001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U19 Košice</v>
      </c>
      <c r="E44" s="529"/>
      <c r="F44" s="529"/>
      <c r="G44" s="529"/>
      <c r="H44" s="529"/>
      <c r="I44" s="529"/>
      <c r="J44" s="529"/>
      <c r="K44" s="530"/>
      <c r="L44" s="91" t="s">
        <v>46</v>
      </c>
      <c r="M44" s="528" t="str">
        <f>M4</f>
        <v>BKM Žilina-Budatín</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83</v>
      </c>
      <c r="E45" s="538"/>
      <c r="F45" s="538"/>
      <c r="G45" s="538"/>
      <c r="H45" s="538"/>
      <c r="I45" s="538"/>
      <c r="J45" s="538"/>
      <c r="K45" s="539"/>
      <c r="L45" s="91" t="s">
        <v>46</v>
      </c>
      <c r="M45" s="528">
        <f>M5</f>
        <v>32</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46</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1.12.2019</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275</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276</v>
      </c>
      <c r="D52" s="489"/>
      <c r="E52" s="489"/>
      <c r="F52" s="483">
        <v>6</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{baaf161b-19d1-4624-8e40-ebaf9973dc37}</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{7e265314-0b29-422c-b8db-28684fcaf4a2}</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{c4489047-cf9b-431e-a0eb-16d813a92ef4}</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{41af32ec-b7ff-4f0b-b0a8-99dfc5938232}</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{48067539-72b5-475a-986f-af70a2d69248}</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{e13cb459-93b6-4b69-891d-a35028be6fa3}</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{fe65d62d-d818-4b27-b5d2-501a93a4cb49}</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{8589c8fc-1308-4233-9843-c55b1ac69948}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aaf161b-19d1-4624-8e40-ebaf9973dc3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7e265314-0b29-422c-b8db-28684fcaf4a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4489047-cf9b-431e-a0eb-16d813a92ef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1af32ec-b7ff-4f0b-b0a8-99dfc593823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48067539-72b5-475a-986f-af70a2d6924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13cb459-93b6-4b69-891d-a35028be6fa3}">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e65d62d-d818-4b27-b5d2-501a93a4cb4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589c8fc-1308-4233-9843-c55b1ac6994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2019-12-01T16:41:16Z</dcterms:modified>
  <cp:category/>
  <cp:version/>
  <cp:contentType/>
  <cp:contentStatus/>
</cp:coreProperties>
</file>